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definedNames>
    <definedName name="_xlnm.Print_Area" localSheetId="0">Indice!$A$1:$F$17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H32" i="4"/>
  <c r="G32" i="4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H14" i="4"/>
  <c r="G14" i="4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C15" i="1" s="1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H49" i="3"/>
  <c r="G49" i="3"/>
  <c r="G48" i="3"/>
  <c r="H48" i="3" s="1"/>
  <c r="G47" i="3"/>
  <c r="H47" i="3"/>
  <c r="G46" i="3"/>
  <c r="H46" i="3"/>
  <c r="G45" i="3"/>
  <c r="H45" i="3" s="1"/>
  <c r="G44" i="3"/>
  <c r="H44" i="3" s="1"/>
  <c r="H43" i="3"/>
  <c r="G43" i="3"/>
  <c r="G42" i="3"/>
  <c r="H42" i="3" s="1"/>
  <c r="H41" i="3"/>
  <c r="G41" i="3"/>
  <c r="G40" i="3"/>
  <c r="H40" i="3" s="1"/>
  <c r="G39" i="3"/>
  <c r="H39" i="3"/>
  <c r="G38" i="3"/>
  <c r="H38" i="3"/>
  <c r="H37" i="3"/>
  <c r="G37" i="3"/>
  <c r="G36" i="3"/>
  <c r="H36" i="3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H26" i="2"/>
  <c r="H19" i="2"/>
  <c r="H11" i="2"/>
  <c r="B16" i="1"/>
  <c r="C1" i="2"/>
  <c r="B13" i="1" s="1"/>
  <c r="B1" i="2"/>
  <c r="C13" i="1" s="1"/>
  <c r="C16" i="1"/>
  <c r="C9" i="1" l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<sst xmlns="http://schemas.openxmlformats.org/spreadsheetml/2006/main" count="137" uniqueCount="111">
  <si>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</si>
  <si>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</si>
  <si>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</si>
  <si>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</si>
  <si>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</si>
  <si>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</si>
  <si>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</si>
  <si>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</si>
  <si>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</si>
  <si>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</si>
  <si>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</si>
  <si>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</si>
  <si>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</si>
  <si>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</si>
  <si>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</si>
  <si>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</si>
  <si>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</si>
  <si>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</si>
  <si>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</si>
  <si>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</si>
  <si>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20881 BERNAREGGIO (MB) VIA EUROPA,2 C.F. 94030900156 C.M. MBIC8B1009</t>
  </si>
  <si>
    <t>20PAS0017728 del 31/12/2020</t>
  </si>
  <si>
    <t>29/P del 20/01/2021</t>
  </si>
  <si>
    <t>A20020211000001583 del 22/01/2021</t>
  </si>
  <si>
    <t>A20020211000001582 del 22/01/2021</t>
  </si>
  <si>
    <t>FPA 3/21 del 14/01/2021</t>
  </si>
  <si>
    <t>189/2021 del 29/01/2021</t>
  </si>
  <si>
    <t>86/2021 del 22/01/2021</t>
  </si>
  <si>
    <t>95/2021 del 22/01/2021</t>
  </si>
  <si>
    <t>96/2021 del 22/01/2021</t>
  </si>
  <si>
    <t>94/2021 del 22/01/2021</t>
  </si>
  <si>
    <t>210108/E del 12/01/2021</t>
  </si>
  <si>
    <t>15/PA del 05/01/2021</t>
  </si>
  <si>
    <t>32AG del 21/02/2021</t>
  </si>
  <si>
    <t>28AG del 04/02/2021</t>
  </si>
  <si>
    <t>1/2018 del 09/02/2021</t>
  </si>
  <si>
    <t>1021011874 del 04/02/2021</t>
  </si>
  <si>
    <t>1021021464 del 09/02/2021</t>
  </si>
  <si>
    <t>96/P del 12/02/2021</t>
  </si>
  <si>
    <t>22AG del 04/02/2021</t>
  </si>
  <si>
    <t>1/2327 del 16/02/2021</t>
  </si>
  <si>
    <t>FVL447 del 19/02/2021</t>
  </si>
  <si>
    <t>00673/21 del 20/02/2021</t>
  </si>
  <si>
    <t>EFAT/2021/0741 del 24/02/2021</t>
  </si>
  <si>
    <t>2300 del 19/02/2021</t>
  </si>
  <si>
    <t>3105 del 05/03/2021</t>
  </si>
  <si>
    <t>75AG del 08/03/2021</t>
  </si>
  <si>
    <t>1021049989 del 05/03/2021</t>
  </si>
  <si>
    <t>FPA 27/21 del 09/03/2021</t>
  </si>
  <si>
    <t>156/P del 11/03/2021</t>
  </si>
  <si>
    <t>F210239 del 01/03/2021</t>
  </si>
  <si>
    <t>1/F del 10/03/2021</t>
  </si>
  <si>
    <t>14/05 del 01/04/2021</t>
  </si>
  <si>
    <t>A20020211000010987 del 31/03/2021</t>
  </si>
  <si>
    <t>1021074411 del 30/03/2021</t>
  </si>
  <si>
    <t>FATTPA 6_21 del 06/04/2021</t>
  </si>
  <si>
    <t>210961/E del 15/04/2021</t>
  </si>
  <si>
    <t>95AG del 21/04/2021</t>
  </si>
  <si>
    <t>FATTPA 7_21 del 22/04/2021</t>
  </si>
  <si>
    <t>1021095025 del 22/04/2021</t>
  </si>
  <si>
    <t>FPA 32/21 del 19/03/2021</t>
  </si>
  <si>
    <t>S320 del 26/03/2021</t>
  </si>
  <si>
    <t>86/PA del 27/03/2021</t>
  </si>
  <si>
    <t>21127 del 12/03/2021</t>
  </si>
  <si>
    <t>2183/2021 del 15/04/2021</t>
  </si>
  <si>
    <t>043-025782 del 23/04/2021</t>
  </si>
  <si>
    <t>2517/2021 del 30/04/2021</t>
  </si>
  <si>
    <t>WH804 del 12/05/2021</t>
  </si>
  <si>
    <t>1/2/27 del 07/05/2021</t>
  </si>
  <si>
    <t>1/6844 del 11/05/2021</t>
  </si>
  <si>
    <t>2114759 del 05/05/2021</t>
  </si>
  <si>
    <t>809/PA del 25/05/2021</t>
  </si>
  <si>
    <t>51M del 25/05/2021</t>
  </si>
  <si>
    <t>1021132092 del 31/05/2021</t>
  </si>
  <si>
    <t>7021245114 del 25/05/2021</t>
  </si>
  <si>
    <t>5 del 07/06/2021</t>
  </si>
  <si>
    <t>255 del 07/06/2021</t>
  </si>
  <si>
    <t>F210820 del 08/06/2021</t>
  </si>
  <si>
    <t>04/2021/PA e del 15/06/2021</t>
  </si>
  <si>
    <t>1/001 del 17/06/2021</t>
  </si>
  <si>
    <t>1 del 21/06/2021</t>
  </si>
  <si>
    <t>2 del 21/06/2021</t>
  </si>
  <si>
    <t>6/E del 30/06/2021</t>
  </si>
  <si>
    <t>FPA 1/21 del 30/06/2021</t>
  </si>
  <si>
    <t>11 del 28/06/2021</t>
  </si>
  <si>
    <t>1021158433 del 25/06/2021</t>
  </si>
  <si>
    <t>WH870 del 24/05/2021</t>
  </si>
  <si>
    <t>2021.FD112.PA del 15/06/2021</t>
  </si>
  <si>
    <t>3286/2021 del 31/05/2021</t>
  </si>
  <si>
    <t>FPA 49/21 del 21/05/2021</t>
  </si>
  <si>
    <t>FPA 48/21 del 21/05/2021</t>
  </si>
  <si>
    <t>27/PA del 14/06/2021</t>
  </si>
  <si>
    <t>FATTPA 11_21 del 01/07/2021</t>
  </si>
  <si>
    <t>A20020211000025687 del 30/06/2021</t>
  </si>
  <si>
    <t>148AG del 04/07/2021</t>
  </si>
  <si>
    <t>1021179077 del 20/07/2021</t>
  </si>
  <si>
    <t>FPA 66/21 del 22/07/2021</t>
  </si>
  <si>
    <t>421/P del 28/07/2021</t>
  </si>
  <si>
    <t>211341/E del 29/06/2021</t>
  </si>
  <si>
    <t>2PA del 29/07/2021</t>
  </si>
  <si>
    <t>PA02/21 del 15/06/2021</t>
  </si>
  <si>
    <t>A20020211000031170 del 02/08/2021</t>
  </si>
  <si>
    <t>21PAS0010518 del 31/07/2021</t>
  </si>
  <si>
    <t>1/PA del 18/08/2021</t>
  </si>
  <si>
    <t>1021206785 del 27/08/2021</t>
  </si>
  <si>
    <t>V3-18213 del 27/08/2021</t>
  </si>
  <si>
    <t>V3-18214 del 27/08/2021</t>
  </si>
  <si>
    <t>12</t>
  </si>
  <si>
    <t>18</t>
  </si>
  <si>
    <t>16</t>
  </si>
  <si>
    <t xml:space="preserve">ISTITUTO COMPRENSIVO VIA EUROPA-BERNAREGGIO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</si>
</sst>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291465</xdr:colOff>
      <xdr:row>1</xdr:row>
      <xdr:rowOff>45720</xdr:rowOff>
    </xdr:from>
    <xdr:to>
      <xdr:col>0</xdr:col>
      <xdr:colOff>1034415</xdr:colOff>
      <xdr:row>4</xdr:row>
      <xdr:rowOff>219075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" y="228600"/>
          <a:ext cx="742950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F17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110</v>
      </c>
    </row>
    <row r="3" spans="1:11" ht="12.75" customHeight="1" x14ac:dyDescent="0.3">
      <c r="B3" s="2" t="s">
        <v>20</v>
      </c>
    </row>
    <row r="4" spans="1:11" ht="15" thickBot="1" x14ac:dyDescent="0.35"/>
    <row r="5" spans="1:11" ht="18" customHeight="1" thickBot="1" x14ac:dyDescent="0.45">
      <c r="B5" s="9" t="s">
        <v>17</v>
      </c>
      <c r="F5" s="18">
        <v>2021</v>
      </c>
    </row>
    <row r="7" spans="1:11" s="20" customFormat="1" ht="24.9" customHeight="1" x14ac:dyDescent="0.4">
      <c r="A7" s="36" t="s">
        <v>1</v>
      </c>
      <c r="B7" s="37"/>
      <c r="C7" s="37"/>
      <c r="D7" s="37"/>
      <c r="E7" s="37"/>
      <c r="F7" s="38"/>
    </row>
    <row r="8" spans="1:11" ht="30.75" customHeight="1" x14ac:dyDescent="0.3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5">
      <c r="A9" s="39">
        <f>SUM(B13:B16)</f>
        <v>88</v>
      </c>
      <c r="B9" s="35"/>
      <c r="C9" s="34">
        <f>SUM(C13:C16)</f>
        <v>83148.52</v>
      </c>
      <c r="D9" s="35"/>
      <c r="E9" s="40">
        <f>('Trimestre 1'!H1+'Trimestre 2'!H1+'Trimestre 3'!H1+'Trimestre 4'!H1)/C9</f>
        <v>-18.907116566837267</v>
      </c>
      <c r="F9" s="41"/>
    </row>
    <row r="10" spans="1:11" s="6" customFormat="1" ht="20.100000000000001" customHeight="1" thickBot="1" x14ac:dyDescent="0.35">
      <c r="A10" s="21"/>
      <c r="B10" s="21"/>
      <c r="C10" s="22"/>
      <c r="D10" s="21"/>
      <c r="E10" s="23"/>
      <c r="F10" s="30"/>
    </row>
    <row r="11" spans="1:11" s="20" customFormat="1" ht="24.9" customHeight="1" x14ac:dyDescent="0.4">
      <c r="A11" s="42" t="s">
        <v>2</v>
      </c>
      <c r="B11" s="43"/>
      <c r="C11" s="43"/>
      <c r="D11" s="43"/>
      <c r="E11" s="43"/>
      <c r="F11" s="44"/>
    </row>
    <row r="12" spans="1:11" ht="46.5" customHeight="1" x14ac:dyDescent="0.3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">
      <c r="A13" s="28" t="s">
        <v>13</v>
      </c>
      <c r="B13" s="17">
        <f>'Trimestre 1'!C1</f>
        <v>30</v>
      </c>
      <c r="C13" s="29">
        <f>'Trimestre 1'!B1</f>
        <v>28148.890000000003</v>
      </c>
      <c r="D13" s="29">
        <f>'Trimestre 1'!G1</f>
        <v>-21.985271532909465</v>
      </c>
      <c r="E13" s="29">
        <v>4996.42</v>
      </c>
      <c r="F13" s="33" t="s">
        <v>107</v>
      </c>
      <c r="G13" s="7"/>
      <c r="H13" s="8"/>
      <c r="I13" s="8"/>
      <c r="J13" s="6"/>
      <c r="K13" s="6"/>
    </row>
    <row r="14" spans="1:11" ht="22.5" customHeight="1" x14ac:dyDescent="0.3">
      <c r="A14" s="28" t="s">
        <v>14</v>
      </c>
      <c r="B14" s="17">
        <f>'Trimestre 2'!C1</f>
        <v>30</v>
      </c>
      <c r="C14" s="29">
        <f>'Trimestre 2'!B1</f>
        <v>29577.53</v>
      </c>
      <c r="D14" s="29">
        <f>'Trimestre 2'!G1</f>
        <v>-17.961188780807593</v>
      </c>
      <c r="E14" s="29">
        <v>15611.41</v>
      </c>
      <c r="F14" s="33" t="s">
        <v>108</v>
      </c>
      <c r="G14" s="6"/>
      <c r="H14" s="6"/>
      <c r="I14" s="6"/>
      <c r="J14" s="6"/>
      <c r="K14" s="6"/>
    </row>
    <row r="15" spans="1:11" ht="22.5" customHeight="1" x14ac:dyDescent="0.3">
      <c r="A15" s="28" t="s">
        <v>15</v>
      </c>
      <c r="B15" s="17">
        <f>'Trimestre 3'!C1</f>
        <v>28</v>
      </c>
      <c r="C15" s="29">
        <f>'Trimestre 3'!B1</f>
        <v>25422.100000000002</v>
      </c>
      <c r="D15" s="29">
        <f>'Trimestre 3'!G1</f>
        <v>-16.59934348460591</v>
      </c>
      <c r="E15" s="29">
        <v>17093.54</v>
      </c>
      <c r="F15" s="33" t="s">
        <v>109</v>
      </c>
    </row>
    <row r="16" spans="1:11" ht="21.75" customHeight="1" x14ac:dyDescent="0.3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28148.890000000003</v>
      </c>
      <c r="C1">
        <f>COUNTA(A4:A203)</f>
        <v>30</v>
      </c>
      <c r="G1" s="16">
        <f>IF(B1&lt;&gt;0,H1/B1,0)</f>
        <v>-21.985271532909465</v>
      </c>
      <c r="H1" s="15">
        <f>SUM(H4:H195)</f>
        <v>-618860.99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21</v>
      </c>
      <c r="B4" s="12">
        <v>10</v>
      </c>
      <c r="C4" s="13">
        <v>44248</v>
      </c>
      <c r="D4" s="13">
        <v>44221</v>
      </c>
      <c r="E4" s="13"/>
      <c r="F4" s="13"/>
      <c r="G4" s="1">
        <f>D4-C4-(F4-E4)</f>
        <v>-27</v>
      </c>
      <c r="H4" s="12">
        <f>B4*G4</f>
        <v>-270</v>
      </c>
    </row>
    <row r="5" spans="1:8" x14ac:dyDescent="0.3">
      <c r="A5" s="19" t="s">
        <v>22</v>
      </c>
      <c r="B5" s="12">
        <v>825</v>
      </c>
      <c r="C5" s="13">
        <v>44248</v>
      </c>
      <c r="D5" s="13">
        <v>44232</v>
      </c>
      <c r="E5" s="13"/>
      <c r="F5" s="13"/>
      <c r="G5" s="1">
        <f t="shared" ref="G5:G68" si="0">D5-C5-(F5-E5)</f>
        <v>-16</v>
      </c>
      <c r="H5" s="12">
        <f t="shared" ref="H5:H68" si="1">B5*G5</f>
        <v>-13200</v>
      </c>
    </row>
    <row r="6" spans="1:8" x14ac:dyDescent="0.3">
      <c r="A6" s="19" t="s">
        <v>22</v>
      </c>
      <c r="B6" s="12">
        <v>448.5</v>
      </c>
      <c r="C6" s="13">
        <v>44248</v>
      </c>
      <c r="D6" s="13">
        <v>44232</v>
      </c>
      <c r="E6" s="13"/>
      <c r="F6" s="13"/>
      <c r="G6" s="1">
        <f t="shared" si="0"/>
        <v>-16</v>
      </c>
      <c r="H6" s="12">
        <f t="shared" si="1"/>
        <v>-7176</v>
      </c>
    </row>
    <row r="7" spans="1:8" x14ac:dyDescent="0.3">
      <c r="A7" s="19" t="s">
        <v>23</v>
      </c>
      <c r="B7" s="12">
        <v>883</v>
      </c>
      <c r="C7" s="13">
        <v>44256</v>
      </c>
      <c r="D7" s="13">
        <v>44232</v>
      </c>
      <c r="E7" s="13"/>
      <c r="F7" s="13"/>
      <c r="G7" s="1">
        <f t="shared" si="0"/>
        <v>-24</v>
      </c>
      <c r="H7" s="12">
        <f t="shared" si="1"/>
        <v>-21192</v>
      </c>
    </row>
    <row r="8" spans="1:8" x14ac:dyDescent="0.3">
      <c r="A8" s="19" t="s">
        <v>24</v>
      </c>
      <c r="B8" s="12">
        <v>569.04</v>
      </c>
      <c r="C8" s="13">
        <v>44256</v>
      </c>
      <c r="D8" s="13">
        <v>44232</v>
      </c>
      <c r="E8" s="13"/>
      <c r="F8" s="13"/>
      <c r="G8" s="1">
        <f t="shared" si="0"/>
        <v>-24</v>
      </c>
      <c r="H8" s="12">
        <f t="shared" si="1"/>
        <v>-13656.96</v>
      </c>
    </row>
    <row r="9" spans="1:8" x14ac:dyDescent="0.3">
      <c r="A9" s="19" t="s">
        <v>21</v>
      </c>
      <c r="B9" s="12">
        <v>10</v>
      </c>
      <c r="C9" s="13">
        <v>44248</v>
      </c>
      <c r="D9" s="13">
        <v>44239</v>
      </c>
      <c r="E9" s="13"/>
      <c r="F9" s="13"/>
      <c r="G9" s="1">
        <f t="shared" si="0"/>
        <v>-9</v>
      </c>
      <c r="H9" s="12">
        <f t="shared" si="1"/>
        <v>-90</v>
      </c>
    </row>
    <row r="10" spans="1:8" x14ac:dyDescent="0.3">
      <c r="A10" s="19" t="s">
        <v>25</v>
      </c>
      <c r="B10" s="12">
        <v>277.5</v>
      </c>
      <c r="C10" s="13">
        <v>44247</v>
      </c>
      <c r="D10" s="13">
        <v>44239</v>
      </c>
      <c r="E10" s="13"/>
      <c r="F10" s="13"/>
      <c r="G10" s="1">
        <f t="shared" si="0"/>
        <v>-8</v>
      </c>
      <c r="H10" s="12">
        <f t="shared" si="1"/>
        <v>-2220</v>
      </c>
    </row>
    <row r="11" spans="1:8" x14ac:dyDescent="0.3">
      <c r="A11" s="19" t="s">
        <v>26</v>
      </c>
      <c r="B11" s="12">
        <v>2490.84</v>
      </c>
      <c r="C11" s="13">
        <v>44267</v>
      </c>
      <c r="D11" s="13">
        <v>44239</v>
      </c>
      <c r="E11" s="13"/>
      <c r="F11" s="13"/>
      <c r="G11" s="1">
        <f t="shared" si="0"/>
        <v>-28</v>
      </c>
      <c r="H11" s="12">
        <f t="shared" si="1"/>
        <v>-69743.520000000004</v>
      </c>
    </row>
    <row r="12" spans="1:8" x14ac:dyDescent="0.3">
      <c r="A12" s="19" t="s">
        <v>27</v>
      </c>
      <c r="B12" s="12">
        <v>550.49</v>
      </c>
      <c r="C12" s="13">
        <v>44267</v>
      </c>
      <c r="D12" s="13">
        <v>44239</v>
      </c>
      <c r="E12" s="13"/>
      <c r="F12" s="13"/>
      <c r="G12" s="1">
        <f t="shared" si="0"/>
        <v>-28</v>
      </c>
      <c r="H12" s="12">
        <f t="shared" si="1"/>
        <v>-15413.720000000001</v>
      </c>
    </row>
    <row r="13" spans="1:8" x14ac:dyDescent="0.3">
      <c r="A13" s="19" t="s">
        <v>28</v>
      </c>
      <c r="B13" s="12">
        <v>1115.6400000000001</v>
      </c>
      <c r="C13" s="13">
        <v>44267</v>
      </c>
      <c r="D13" s="13">
        <v>44239</v>
      </c>
      <c r="E13" s="13"/>
      <c r="F13" s="13"/>
      <c r="G13" s="1">
        <f t="shared" si="0"/>
        <v>-28</v>
      </c>
      <c r="H13" s="12">
        <f t="shared" si="1"/>
        <v>-31237.920000000002</v>
      </c>
    </row>
    <row r="14" spans="1:8" x14ac:dyDescent="0.3">
      <c r="A14" s="19" t="s">
        <v>29</v>
      </c>
      <c r="B14" s="12">
        <v>605.41</v>
      </c>
      <c r="C14" s="13">
        <v>44267</v>
      </c>
      <c r="D14" s="13">
        <v>44239</v>
      </c>
      <c r="E14" s="13"/>
      <c r="F14" s="13"/>
      <c r="G14" s="1">
        <f t="shared" si="0"/>
        <v>-28</v>
      </c>
      <c r="H14" s="12">
        <f t="shared" si="1"/>
        <v>-16951.48</v>
      </c>
    </row>
    <row r="15" spans="1:8" x14ac:dyDescent="0.3">
      <c r="A15" s="19" t="s">
        <v>30</v>
      </c>
      <c r="B15" s="12">
        <v>1671.8</v>
      </c>
      <c r="C15" s="13">
        <v>44267</v>
      </c>
      <c r="D15" s="13">
        <v>44239</v>
      </c>
      <c r="E15" s="13"/>
      <c r="F15" s="13"/>
      <c r="G15" s="1">
        <f t="shared" si="0"/>
        <v>-28</v>
      </c>
      <c r="H15" s="12">
        <f t="shared" si="1"/>
        <v>-46810.400000000001</v>
      </c>
    </row>
    <row r="16" spans="1:8" x14ac:dyDescent="0.3">
      <c r="A16" s="19" t="s">
        <v>31</v>
      </c>
      <c r="B16" s="12">
        <v>2385</v>
      </c>
      <c r="C16" s="13">
        <v>44248</v>
      </c>
      <c r="D16" s="13">
        <v>44245</v>
      </c>
      <c r="E16" s="13"/>
      <c r="F16" s="13"/>
      <c r="G16" s="1">
        <f t="shared" si="0"/>
        <v>-3</v>
      </c>
      <c r="H16" s="12">
        <f t="shared" si="1"/>
        <v>-7155</v>
      </c>
    </row>
    <row r="17" spans="1:8" x14ac:dyDescent="0.3">
      <c r="A17" s="19" t="s">
        <v>32</v>
      </c>
      <c r="B17" s="12">
        <v>640</v>
      </c>
      <c r="C17" s="13">
        <v>44256</v>
      </c>
      <c r="D17" s="13">
        <v>44245</v>
      </c>
      <c r="E17" s="13"/>
      <c r="F17" s="13"/>
      <c r="G17" s="1">
        <f t="shared" si="0"/>
        <v>-11</v>
      </c>
      <c r="H17" s="12">
        <f t="shared" si="1"/>
        <v>-7040</v>
      </c>
    </row>
    <row r="18" spans="1:8" x14ac:dyDescent="0.3">
      <c r="A18" s="19" t="s">
        <v>33</v>
      </c>
      <c r="B18" s="12">
        <v>450</v>
      </c>
      <c r="C18" s="13">
        <v>44286</v>
      </c>
      <c r="D18" s="13">
        <v>44245</v>
      </c>
      <c r="E18" s="13"/>
      <c r="F18" s="13"/>
      <c r="G18" s="1">
        <f t="shared" si="0"/>
        <v>-41</v>
      </c>
      <c r="H18" s="12">
        <f t="shared" si="1"/>
        <v>-18450</v>
      </c>
    </row>
    <row r="19" spans="1:8" x14ac:dyDescent="0.3">
      <c r="A19" s="19" t="s">
        <v>34</v>
      </c>
      <c r="B19" s="12">
        <v>2214</v>
      </c>
      <c r="C19" s="13">
        <v>44273</v>
      </c>
      <c r="D19" s="13">
        <v>44245</v>
      </c>
      <c r="E19" s="13"/>
      <c r="F19" s="13"/>
      <c r="G19" s="1">
        <f t="shared" si="0"/>
        <v>-28</v>
      </c>
      <c r="H19" s="12">
        <f t="shared" si="1"/>
        <v>-61992</v>
      </c>
    </row>
    <row r="20" spans="1:8" x14ac:dyDescent="0.3">
      <c r="A20" s="19" t="s">
        <v>35</v>
      </c>
      <c r="B20" s="12">
        <v>3450</v>
      </c>
      <c r="C20" s="13">
        <v>44273</v>
      </c>
      <c r="D20" s="13">
        <v>44245</v>
      </c>
      <c r="E20" s="13"/>
      <c r="F20" s="13"/>
      <c r="G20" s="1">
        <f t="shared" si="0"/>
        <v>-28</v>
      </c>
      <c r="H20" s="12">
        <f t="shared" si="1"/>
        <v>-96600</v>
      </c>
    </row>
    <row r="21" spans="1:8" x14ac:dyDescent="0.3">
      <c r="A21" s="19" t="s">
        <v>36</v>
      </c>
      <c r="B21" s="12">
        <v>6.33</v>
      </c>
      <c r="C21" s="13">
        <v>44273</v>
      </c>
      <c r="D21" s="13">
        <v>44245</v>
      </c>
      <c r="E21" s="13"/>
      <c r="F21" s="13"/>
      <c r="G21" s="1">
        <f t="shared" si="0"/>
        <v>-28</v>
      </c>
      <c r="H21" s="12">
        <f t="shared" si="1"/>
        <v>-177.24</v>
      </c>
    </row>
    <row r="22" spans="1:8" x14ac:dyDescent="0.3">
      <c r="A22" s="19" t="s">
        <v>37</v>
      </c>
      <c r="B22" s="12">
        <v>5.75</v>
      </c>
      <c r="C22" s="13">
        <v>44273</v>
      </c>
      <c r="D22" s="13">
        <v>44245</v>
      </c>
      <c r="E22" s="13"/>
      <c r="F22" s="13"/>
      <c r="G22" s="1">
        <f t="shared" si="0"/>
        <v>-28</v>
      </c>
      <c r="H22" s="12">
        <f t="shared" si="1"/>
        <v>-161</v>
      </c>
    </row>
    <row r="23" spans="1:8" x14ac:dyDescent="0.3">
      <c r="A23" s="19" t="s">
        <v>38</v>
      </c>
      <c r="B23" s="12">
        <v>40.5</v>
      </c>
      <c r="C23" s="13">
        <v>44273</v>
      </c>
      <c r="D23" s="13">
        <v>44245</v>
      </c>
      <c r="E23" s="13"/>
      <c r="F23" s="13"/>
      <c r="G23" s="1">
        <f t="shared" si="0"/>
        <v>-28</v>
      </c>
      <c r="H23" s="12">
        <f t="shared" si="1"/>
        <v>-1134</v>
      </c>
    </row>
    <row r="24" spans="1:8" x14ac:dyDescent="0.3">
      <c r="A24" s="19" t="s">
        <v>39</v>
      </c>
      <c r="B24" s="12">
        <v>450</v>
      </c>
      <c r="C24" s="13">
        <v>44267</v>
      </c>
      <c r="D24" s="13">
        <v>44245</v>
      </c>
      <c r="E24" s="13"/>
      <c r="F24" s="13"/>
      <c r="G24" s="1">
        <f t="shared" si="0"/>
        <v>-22</v>
      </c>
      <c r="H24" s="12">
        <f t="shared" si="1"/>
        <v>-9900</v>
      </c>
    </row>
    <row r="25" spans="1:8" x14ac:dyDescent="0.3">
      <c r="A25" s="19" t="s">
        <v>40</v>
      </c>
      <c r="B25" s="12">
        <v>88.44</v>
      </c>
      <c r="C25" s="13">
        <v>44282</v>
      </c>
      <c r="D25" s="13">
        <v>44277</v>
      </c>
      <c r="E25" s="13"/>
      <c r="F25" s="13"/>
      <c r="G25" s="1">
        <f t="shared" si="0"/>
        <v>-5</v>
      </c>
      <c r="H25" s="12">
        <f t="shared" si="1"/>
        <v>-442.2</v>
      </c>
    </row>
    <row r="26" spans="1:8" x14ac:dyDescent="0.3">
      <c r="A26" s="19" t="s">
        <v>41</v>
      </c>
      <c r="B26" s="12">
        <v>90</v>
      </c>
      <c r="C26" s="13">
        <v>44282</v>
      </c>
      <c r="D26" s="13">
        <v>44277</v>
      </c>
      <c r="E26" s="13"/>
      <c r="F26" s="13"/>
      <c r="G26" s="1">
        <f t="shared" si="0"/>
        <v>-5</v>
      </c>
      <c r="H26" s="12">
        <f t="shared" si="1"/>
        <v>-450</v>
      </c>
    </row>
    <row r="27" spans="1:8" x14ac:dyDescent="0.3">
      <c r="A27" s="19" t="s">
        <v>42</v>
      </c>
      <c r="B27" s="12">
        <v>140</v>
      </c>
      <c r="C27" s="13">
        <v>44282</v>
      </c>
      <c r="D27" s="13">
        <v>44277</v>
      </c>
      <c r="E27" s="13"/>
      <c r="F27" s="13"/>
      <c r="G27" s="1">
        <f t="shared" si="0"/>
        <v>-5</v>
      </c>
      <c r="H27" s="12">
        <f t="shared" si="1"/>
        <v>-700</v>
      </c>
    </row>
    <row r="28" spans="1:8" x14ac:dyDescent="0.3">
      <c r="A28" s="19" t="s">
        <v>43</v>
      </c>
      <c r="B28" s="12">
        <v>110</v>
      </c>
      <c r="C28" s="13">
        <v>44282</v>
      </c>
      <c r="D28" s="13">
        <v>44277</v>
      </c>
      <c r="E28" s="13"/>
      <c r="F28" s="13"/>
      <c r="G28" s="1">
        <f t="shared" si="0"/>
        <v>-5</v>
      </c>
      <c r="H28" s="12">
        <f t="shared" si="1"/>
        <v>-550</v>
      </c>
    </row>
    <row r="29" spans="1:8" x14ac:dyDescent="0.3">
      <c r="A29" s="19" t="s">
        <v>44</v>
      </c>
      <c r="B29" s="12">
        <v>192.25</v>
      </c>
      <c r="C29" s="13">
        <v>44282</v>
      </c>
      <c r="D29" s="13">
        <v>44279</v>
      </c>
      <c r="E29" s="13"/>
      <c r="F29" s="13"/>
      <c r="G29" s="1">
        <f t="shared" si="0"/>
        <v>-3</v>
      </c>
      <c r="H29" s="12">
        <f t="shared" si="1"/>
        <v>-576.75</v>
      </c>
    </row>
    <row r="30" spans="1:8" x14ac:dyDescent="0.3">
      <c r="A30" s="19" t="s">
        <v>45</v>
      </c>
      <c r="B30" s="12">
        <v>7771</v>
      </c>
      <c r="C30" s="13">
        <v>44301</v>
      </c>
      <c r="D30" s="13">
        <v>44279</v>
      </c>
      <c r="E30" s="13"/>
      <c r="F30" s="13"/>
      <c r="G30" s="1">
        <f t="shared" si="0"/>
        <v>-22</v>
      </c>
      <c r="H30" s="12">
        <f t="shared" si="1"/>
        <v>-170962</v>
      </c>
    </row>
    <row r="31" spans="1:8" x14ac:dyDescent="0.3">
      <c r="A31" s="19" t="s">
        <v>46</v>
      </c>
      <c r="B31" s="12">
        <v>410</v>
      </c>
      <c r="C31" s="13">
        <v>44301</v>
      </c>
      <c r="D31" s="13">
        <v>44294</v>
      </c>
      <c r="E31" s="13"/>
      <c r="F31" s="13"/>
      <c r="G31" s="1">
        <f t="shared" si="0"/>
        <v>-7</v>
      </c>
      <c r="H31" s="12">
        <f t="shared" si="1"/>
        <v>-2870</v>
      </c>
    </row>
    <row r="32" spans="1:8" x14ac:dyDescent="0.3">
      <c r="A32" s="19" t="s">
        <v>47</v>
      </c>
      <c r="B32" s="12">
        <v>18.399999999999999</v>
      </c>
      <c r="C32" s="13">
        <v>44301</v>
      </c>
      <c r="D32" s="13">
        <v>44294</v>
      </c>
      <c r="E32" s="13"/>
      <c r="F32" s="13"/>
      <c r="G32" s="1">
        <f t="shared" si="0"/>
        <v>-7</v>
      </c>
      <c r="H32" s="12">
        <f t="shared" si="1"/>
        <v>-128.79999999999998</v>
      </c>
    </row>
    <row r="33" spans="1:8" x14ac:dyDescent="0.3">
      <c r="A33" s="19" t="s">
        <v>48</v>
      </c>
      <c r="B33" s="12">
        <v>230</v>
      </c>
      <c r="C33" s="13">
        <v>44301</v>
      </c>
      <c r="D33" s="13">
        <v>44294</v>
      </c>
      <c r="E33" s="13"/>
      <c r="F33" s="13"/>
      <c r="G33" s="1">
        <f t="shared" si="0"/>
        <v>-7</v>
      </c>
      <c r="H33" s="12">
        <f t="shared" si="1"/>
        <v>-1610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29577.53</v>
      </c>
      <c r="C1">
        <f>COUNTA(A4:A203)</f>
        <v>30</v>
      </c>
      <c r="G1" s="16">
        <f>IF(B1&lt;&gt;0,H1/B1,0)</f>
        <v>-17.961188780807593</v>
      </c>
      <c r="H1" s="15">
        <f>SUM(H4:H195)</f>
        <v>-531247.6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49</v>
      </c>
      <c r="B4" s="12">
        <v>40.5</v>
      </c>
      <c r="C4" s="13">
        <v>44301</v>
      </c>
      <c r="D4" s="13">
        <v>44295</v>
      </c>
      <c r="E4" s="13"/>
      <c r="F4" s="13"/>
      <c r="G4" s="1">
        <f>D4-C4-(F4-E4)</f>
        <v>-6</v>
      </c>
      <c r="H4" s="12">
        <f>B4*G4</f>
        <v>-243</v>
      </c>
    </row>
    <row r="5" spans="1:8" x14ac:dyDescent="0.3">
      <c r="A5" s="19" t="s">
        <v>50</v>
      </c>
      <c r="B5" s="12">
        <v>1475.41</v>
      </c>
      <c r="C5" s="13">
        <v>44301</v>
      </c>
      <c r="D5" s="13">
        <v>44295</v>
      </c>
      <c r="E5" s="13"/>
      <c r="F5" s="13"/>
      <c r="G5" s="1">
        <f t="shared" ref="G5:G68" si="0">D5-C5-(F5-E5)</f>
        <v>-6</v>
      </c>
      <c r="H5" s="12">
        <f t="shared" ref="H5:H68" si="1">B5*G5</f>
        <v>-8852.4600000000009</v>
      </c>
    </row>
    <row r="6" spans="1:8" x14ac:dyDescent="0.3">
      <c r="A6" s="19" t="s">
        <v>51</v>
      </c>
      <c r="B6" s="12">
        <v>183</v>
      </c>
      <c r="C6" s="13">
        <v>44301</v>
      </c>
      <c r="D6" s="13">
        <v>44295</v>
      </c>
      <c r="E6" s="13"/>
      <c r="F6" s="13"/>
      <c r="G6" s="1">
        <f t="shared" si="0"/>
        <v>-6</v>
      </c>
      <c r="H6" s="12">
        <f t="shared" si="1"/>
        <v>-1098</v>
      </c>
    </row>
    <row r="7" spans="1:8" x14ac:dyDescent="0.3">
      <c r="A7" s="19" t="s">
        <v>52</v>
      </c>
      <c r="B7" s="12">
        <v>103</v>
      </c>
      <c r="C7" s="13">
        <v>44325</v>
      </c>
      <c r="D7" s="13">
        <v>44295</v>
      </c>
      <c r="E7" s="13"/>
      <c r="F7" s="13"/>
      <c r="G7" s="1">
        <f t="shared" si="0"/>
        <v>-30</v>
      </c>
      <c r="H7" s="12">
        <f t="shared" si="1"/>
        <v>-3090</v>
      </c>
    </row>
    <row r="8" spans="1:8" x14ac:dyDescent="0.3">
      <c r="A8" s="19" t="s">
        <v>53</v>
      </c>
      <c r="B8" s="12">
        <v>883</v>
      </c>
      <c r="C8" s="13">
        <v>44329</v>
      </c>
      <c r="D8" s="13">
        <v>44312</v>
      </c>
      <c r="E8" s="13"/>
      <c r="F8" s="13"/>
      <c r="G8" s="1">
        <f t="shared" si="0"/>
        <v>-17</v>
      </c>
      <c r="H8" s="12">
        <f t="shared" si="1"/>
        <v>-15011</v>
      </c>
    </row>
    <row r="9" spans="1:8" x14ac:dyDescent="0.3">
      <c r="A9" s="19" t="s">
        <v>54</v>
      </c>
      <c r="B9" s="12">
        <v>13.92</v>
      </c>
      <c r="C9" s="13">
        <v>44329</v>
      </c>
      <c r="D9" s="13">
        <v>44320</v>
      </c>
      <c r="E9" s="13"/>
      <c r="F9" s="13"/>
      <c r="G9" s="1">
        <f t="shared" si="0"/>
        <v>-9</v>
      </c>
      <c r="H9" s="12">
        <f t="shared" si="1"/>
        <v>-125.28</v>
      </c>
    </row>
    <row r="10" spans="1:8" x14ac:dyDescent="0.3">
      <c r="A10" s="19" t="s">
        <v>55</v>
      </c>
      <c r="B10" s="12">
        <v>332.02</v>
      </c>
      <c r="C10" s="13">
        <v>44329</v>
      </c>
      <c r="D10" s="13">
        <v>44320</v>
      </c>
      <c r="E10" s="13"/>
      <c r="F10" s="13"/>
      <c r="G10" s="1">
        <f t="shared" si="0"/>
        <v>-9</v>
      </c>
      <c r="H10" s="12">
        <f t="shared" si="1"/>
        <v>-2988.18</v>
      </c>
    </row>
    <row r="11" spans="1:8" x14ac:dyDescent="0.3">
      <c r="A11" s="19" t="s">
        <v>56</v>
      </c>
      <c r="B11" s="12">
        <v>200</v>
      </c>
      <c r="C11" s="13">
        <v>44352</v>
      </c>
      <c r="D11" s="13">
        <v>44327</v>
      </c>
      <c r="E11" s="13"/>
      <c r="F11" s="13"/>
      <c r="G11" s="1">
        <f t="shared" si="0"/>
        <v>-25</v>
      </c>
      <c r="H11" s="12">
        <f t="shared" si="1"/>
        <v>-5000</v>
      </c>
    </row>
    <row r="12" spans="1:8" x14ac:dyDescent="0.3">
      <c r="A12" s="19" t="s">
        <v>57</v>
      </c>
      <c r="B12" s="12">
        <v>2893</v>
      </c>
      <c r="C12" s="13">
        <v>44352</v>
      </c>
      <c r="D12" s="13">
        <v>44327</v>
      </c>
      <c r="E12" s="13"/>
      <c r="F12" s="13"/>
      <c r="G12" s="1">
        <f t="shared" si="0"/>
        <v>-25</v>
      </c>
      <c r="H12" s="12">
        <f t="shared" si="1"/>
        <v>-72325</v>
      </c>
    </row>
    <row r="13" spans="1:8" x14ac:dyDescent="0.3">
      <c r="A13" s="19" t="s">
        <v>58</v>
      </c>
      <c r="B13" s="12">
        <v>270.62</v>
      </c>
      <c r="C13" s="13">
        <v>44352</v>
      </c>
      <c r="D13" s="13">
        <v>44327</v>
      </c>
      <c r="E13" s="13"/>
      <c r="F13" s="13"/>
      <c r="G13" s="1">
        <f t="shared" si="0"/>
        <v>-25</v>
      </c>
      <c r="H13" s="12">
        <f t="shared" si="1"/>
        <v>-6765.5</v>
      </c>
    </row>
    <row r="14" spans="1:8" x14ac:dyDescent="0.3">
      <c r="A14" s="19" t="s">
        <v>59</v>
      </c>
      <c r="B14" s="12">
        <v>38.6</v>
      </c>
      <c r="C14" s="13">
        <v>44352</v>
      </c>
      <c r="D14" s="13">
        <v>44327</v>
      </c>
      <c r="E14" s="13"/>
      <c r="F14" s="13"/>
      <c r="G14" s="1">
        <f t="shared" si="0"/>
        <v>-25</v>
      </c>
      <c r="H14" s="12">
        <f t="shared" si="1"/>
        <v>-965</v>
      </c>
    </row>
    <row r="15" spans="1:8" x14ac:dyDescent="0.3">
      <c r="A15" s="19" t="s">
        <v>60</v>
      </c>
      <c r="B15" s="12">
        <v>290</v>
      </c>
      <c r="C15" s="13">
        <v>44329</v>
      </c>
      <c r="D15" s="13">
        <v>44341</v>
      </c>
      <c r="E15" s="13"/>
      <c r="F15" s="13"/>
      <c r="G15" s="1">
        <f t="shared" si="0"/>
        <v>12</v>
      </c>
      <c r="H15" s="12">
        <f t="shared" si="1"/>
        <v>3480</v>
      </c>
    </row>
    <row r="16" spans="1:8" x14ac:dyDescent="0.3">
      <c r="A16" s="19" t="s">
        <v>61</v>
      </c>
      <c r="B16" s="12">
        <v>190.25</v>
      </c>
      <c r="C16" s="13">
        <v>44329</v>
      </c>
      <c r="D16" s="13">
        <v>44341</v>
      </c>
      <c r="E16" s="13"/>
      <c r="F16" s="13"/>
      <c r="G16" s="1">
        <f t="shared" si="0"/>
        <v>12</v>
      </c>
      <c r="H16" s="12">
        <f t="shared" si="1"/>
        <v>2283</v>
      </c>
    </row>
    <row r="17" spans="1:8" x14ac:dyDescent="0.3">
      <c r="A17" s="19" t="s">
        <v>62</v>
      </c>
      <c r="B17" s="12">
        <v>136</v>
      </c>
      <c r="C17" s="13">
        <v>44329</v>
      </c>
      <c r="D17" s="13">
        <v>44341</v>
      </c>
      <c r="E17" s="13"/>
      <c r="F17" s="13"/>
      <c r="G17" s="1">
        <f t="shared" si="0"/>
        <v>12</v>
      </c>
      <c r="H17" s="12">
        <f t="shared" si="1"/>
        <v>1632</v>
      </c>
    </row>
    <row r="18" spans="1:8" x14ac:dyDescent="0.3">
      <c r="A18" s="19" t="s">
        <v>63</v>
      </c>
      <c r="B18" s="12">
        <v>1160</v>
      </c>
      <c r="C18" s="13">
        <v>44329</v>
      </c>
      <c r="D18" s="13">
        <v>44341</v>
      </c>
      <c r="E18" s="13"/>
      <c r="F18" s="13"/>
      <c r="G18" s="1">
        <f t="shared" si="0"/>
        <v>12</v>
      </c>
      <c r="H18" s="12">
        <f t="shared" si="1"/>
        <v>13920</v>
      </c>
    </row>
    <row r="19" spans="1:8" x14ac:dyDescent="0.3">
      <c r="A19" s="19" t="s">
        <v>64</v>
      </c>
      <c r="B19" s="12">
        <v>986.6</v>
      </c>
      <c r="C19" s="13">
        <v>44358</v>
      </c>
      <c r="D19" s="13">
        <v>44341</v>
      </c>
      <c r="E19" s="13"/>
      <c r="F19" s="13"/>
      <c r="G19" s="1">
        <f t="shared" si="0"/>
        <v>-17</v>
      </c>
      <c r="H19" s="12">
        <f t="shared" si="1"/>
        <v>-16772.2</v>
      </c>
    </row>
    <row r="20" spans="1:8" x14ac:dyDescent="0.3">
      <c r="A20" s="19" t="s">
        <v>65</v>
      </c>
      <c r="B20" s="12">
        <v>246.03</v>
      </c>
      <c r="C20" s="13">
        <v>44358</v>
      </c>
      <c r="D20" s="13">
        <v>44341</v>
      </c>
      <c r="E20" s="13"/>
      <c r="F20" s="13"/>
      <c r="G20" s="1">
        <f t="shared" si="0"/>
        <v>-17</v>
      </c>
      <c r="H20" s="12">
        <f t="shared" si="1"/>
        <v>-4182.51</v>
      </c>
    </row>
    <row r="21" spans="1:8" x14ac:dyDescent="0.3">
      <c r="A21" s="19" t="s">
        <v>66</v>
      </c>
      <c r="B21" s="12">
        <v>720.85</v>
      </c>
      <c r="C21" s="13">
        <v>44358</v>
      </c>
      <c r="D21" s="13">
        <v>44343</v>
      </c>
      <c r="E21" s="13"/>
      <c r="F21" s="13"/>
      <c r="G21" s="1">
        <f t="shared" si="0"/>
        <v>-15</v>
      </c>
      <c r="H21" s="12">
        <f t="shared" si="1"/>
        <v>-10812.75</v>
      </c>
    </row>
    <row r="22" spans="1:8" x14ac:dyDescent="0.3">
      <c r="A22" s="19" t="s">
        <v>67</v>
      </c>
      <c r="B22" s="12">
        <v>171.15</v>
      </c>
      <c r="C22" s="13">
        <v>44363</v>
      </c>
      <c r="D22" s="13">
        <v>44343</v>
      </c>
      <c r="E22" s="13"/>
      <c r="F22" s="13"/>
      <c r="G22" s="1">
        <f t="shared" si="0"/>
        <v>-20</v>
      </c>
      <c r="H22" s="12">
        <f t="shared" si="1"/>
        <v>-3423</v>
      </c>
    </row>
    <row r="23" spans="1:8" x14ac:dyDescent="0.3">
      <c r="A23" s="19" t="s">
        <v>68</v>
      </c>
      <c r="B23" s="12">
        <v>135</v>
      </c>
      <c r="C23" s="13">
        <v>44363</v>
      </c>
      <c r="D23" s="13">
        <v>44343</v>
      </c>
      <c r="E23" s="13"/>
      <c r="F23" s="13"/>
      <c r="G23" s="1">
        <f t="shared" si="0"/>
        <v>-20</v>
      </c>
      <c r="H23" s="12">
        <f t="shared" si="1"/>
        <v>-2700</v>
      </c>
    </row>
    <row r="24" spans="1:8" x14ac:dyDescent="0.3">
      <c r="A24" s="19" t="s">
        <v>69</v>
      </c>
      <c r="B24" s="12">
        <v>1055.58</v>
      </c>
      <c r="C24" s="13">
        <v>44365</v>
      </c>
      <c r="D24" s="13">
        <v>44343</v>
      </c>
      <c r="E24" s="13"/>
      <c r="F24" s="13"/>
      <c r="G24" s="1">
        <f t="shared" si="0"/>
        <v>-22</v>
      </c>
      <c r="H24" s="12">
        <f t="shared" si="1"/>
        <v>-23222.76</v>
      </c>
    </row>
    <row r="25" spans="1:8" x14ac:dyDescent="0.3">
      <c r="A25" s="19" t="s">
        <v>70</v>
      </c>
      <c r="B25" s="12">
        <v>4840</v>
      </c>
      <c r="C25" s="13">
        <v>44363</v>
      </c>
      <c r="D25" s="13">
        <v>44347</v>
      </c>
      <c r="E25" s="13"/>
      <c r="F25" s="13"/>
      <c r="G25" s="1">
        <f t="shared" si="0"/>
        <v>-16</v>
      </c>
      <c r="H25" s="12">
        <f t="shared" si="1"/>
        <v>-77440</v>
      </c>
    </row>
    <row r="26" spans="1:8" x14ac:dyDescent="0.3">
      <c r="A26" s="19" t="s">
        <v>71</v>
      </c>
      <c r="B26" s="12">
        <v>500</v>
      </c>
      <c r="C26" s="13">
        <v>44381</v>
      </c>
      <c r="D26" s="13">
        <v>44357</v>
      </c>
      <c r="E26" s="13"/>
      <c r="F26" s="13"/>
      <c r="G26" s="1">
        <f t="shared" si="0"/>
        <v>-24</v>
      </c>
      <c r="H26" s="12">
        <f t="shared" si="1"/>
        <v>-12000</v>
      </c>
    </row>
    <row r="27" spans="1:8" x14ac:dyDescent="0.3">
      <c r="A27" s="19" t="s">
        <v>72</v>
      </c>
      <c r="B27" s="12">
        <v>660</v>
      </c>
      <c r="C27" s="13">
        <v>44381</v>
      </c>
      <c r="D27" s="13">
        <v>44357</v>
      </c>
      <c r="E27" s="13"/>
      <c r="F27" s="13"/>
      <c r="G27" s="1">
        <f t="shared" si="0"/>
        <v>-24</v>
      </c>
      <c r="H27" s="12">
        <f t="shared" si="1"/>
        <v>-15840</v>
      </c>
    </row>
    <row r="28" spans="1:8" x14ac:dyDescent="0.3">
      <c r="A28" s="19" t="s">
        <v>73</v>
      </c>
      <c r="B28" s="12">
        <v>23.4</v>
      </c>
      <c r="C28" s="13">
        <v>44381</v>
      </c>
      <c r="D28" s="13">
        <v>44357</v>
      </c>
      <c r="E28" s="13"/>
      <c r="F28" s="13"/>
      <c r="G28" s="1">
        <f t="shared" si="0"/>
        <v>-24</v>
      </c>
      <c r="H28" s="12">
        <f t="shared" si="1"/>
        <v>-561.59999999999991</v>
      </c>
    </row>
    <row r="29" spans="1:8" x14ac:dyDescent="0.3">
      <c r="A29" s="19" t="s">
        <v>74</v>
      </c>
      <c r="B29" s="12">
        <v>460.66</v>
      </c>
      <c r="C29" s="13">
        <v>44381</v>
      </c>
      <c r="D29" s="13">
        <v>44357</v>
      </c>
      <c r="E29" s="13"/>
      <c r="F29" s="13"/>
      <c r="G29" s="1">
        <f t="shared" si="0"/>
        <v>-24</v>
      </c>
      <c r="H29" s="12">
        <f t="shared" si="1"/>
        <v>-11055.84</v>
      </c>
    </row>
    <row r="30" spans="1:8" x14ac:dyDescent="0.3">
      <c r="A30" s="19" t="s">
        <v>75</v>
      </c>
      <c r="B30" s="12">
        <v>5784</v>
      </c>
      <c r="C30" s="13">
        <v>44391</v>
      </c>
      <c r="D30" s="13">
        <v>44369</v>
      </c>
      <c r="E30" s="13"/>
      <c r="F30" s="13"/>
      <c r="G30" s="1">
        <f t="shared" si="0"/>
        <v>-22</v>
      </c>
      <c r="H30" s="12">
        <f t="shared" si="1"/>
        <v>-127248</v>
      </c>
    </row>
    <row r="31" spans="1:8" x14ac:dyDescent="0.3">
      <c r="A31" s="19" t="s">
        <v>76</v>
      </c>
      <c r="B31" s="12">
        <v>1540</v>
      </c>
      <c r="C31" s="13">
        <v>44391</v>
      </c>
      <c r="D31" s="13">
        <v>44369</v>
      </c>
      <c r="E31" s="13"/>
      <c r="F31" s="13"/>
      <c r="G31" s="1">
        <f t="shared" si="0"/>
        <v>-22</v>
      </c>
      <c r="H31" s="12">
        <f t="shared" si="1"/>
        <v>-33880</v>
      </c>
    </row>
    <row r="32" spans="1:8" x14ac:dyDescent="0.3">
      <c r="A32" s="19" t="s">
        <v>77</v>
      </c>
      <c r="B32" s="12">
        <v>2459.02</v>
      </c>
      <c r="C32" s="13">
        <v>44391</v>
      </c>
      <c r="D32" s="13">
        <v>44369</v>
      </c>
      <c r="E32" s="13"/>
      <c r="F32" s="13"/>
      <c r="G32" s="1">
        <f t="shared" si="0"/>
        <v>-22</v>
      </c>
      <c r="H32" s="12">
        <f t="shared" si="1"/>
        <v>-54098.44</v>
      </c>
    </row>
    <row r="33" spans="1:8" x14ac:dyDescent="0.3">
      <c r="A33" s="19" t="s">
        <v>78</v>
      </c>
      <c r="B33" s="12">
        <v>1785.92</v>
      </c>
      <c r="C33" s="13">
        <v>44393</v>
      </c>
      <c r="D33" s="13">
        <v>44369</v>
      </c>
      <c r="E33" s="13"/>
      <c r="F33" s="13"/>
      <c r="G33" s="1">
        <f t="shared" si="0"/>
        <v>-24</v>
      </c>
      <c r="H33" s="12">
        <f t="shared" si="1"/>
        <v>-42862.080000000002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25422.100000000002</v>
      </c>
      <c r="C1">
        <f>COUNTA(A4:A203)</f>
        <v>28</v>
      </c>
      <c r="G1" s="16">
        <f>IF(B1&lt;&gt;0,H1/B1,0)</f>
        <v>-16.59934348460591</v>
      </c>
      <c r="H1" s="15">
        <f>SUM(H4:H195)</f>
        <v>-421990.17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79</v>
      </c>
      <c r="B4" s="12">
        <v>1144</v>
      </c>
      <c r="C4" s="13">
        <v>44408</v>
      </c>
      <c r="D4" s="13">
        <v>44384</v>
      </c>
      <c r="E4" s="13"/>
      <c r="F4" s="13"/>
      <c r="G4" s="1">
        <f>D4-C4-(F4-E4)</f>
        <v>-24</v>
      </c>
      <c r="H4" s="12">
        <f>B4*G4</f>
        <v>-27456</v>
      </c>
    </row>
    <row r="5" spans="1:8" x14ac:dyDescent="0.3">
      <c r="A5" s="19" t="s">
        <v>80</v>
      </c>
      <c r="B5" s="12">
        <v>1760</v>
      </c>
      <c r="C5" s="13">
        <v>44402</v>
      </c>
      <c r="D5" s="13">
        <v>44384</v>
      </c>
      <c r="E5" s="13"/>
      <c r="F5" s="13"/>
      <c r="G5" s="1">
        <f t="shared" ref="G5:G68" si="0">D5-C5-(F5-E5)</f>
        <v>-18</v>
      </c>
      <c r="H5" s="12">
        <f t="shared" ref="H5:H68" si="1">B5*G5</f>
        <v>-31680</v>
      </c>
    </row>
    <row r="6" spans="1:8" x14ac:dyDescent="0.3">
      <c r="A6" s="19" t="s">
        <v>81</v>
      </c>
      <c r="B6" s="12">
        <v>600</v>
      </c>
      <c r="C6" s="13">
        <v>44402</v>
      </c>
      <c r="D6" s="13">
        <v>44384</v>
      </c>
      <c r="E6" s="13"/>
      <c r="F6" s="13"/>
      <c r="G6" s="1">
        <f t="shared" si="0"/>
        <v>-18</v>
      </c>
      <c r="H6" s="12">
        <f t="shared" si="1"/>
        <v>-10800</v>
      </c>
    </row>
    <row r="7" spans="1:8" x14ac:dyDescent="0.3">
      <c r="A7" s="19" t="s">
        <v>82</v>
      </c>
      <c r="B7" s="12">
        <v>1125</v>
      </c>
      <c r="C7" s="13">
        <v>44408</v>
      </c>
      <c r="D7" s="13">
        <v>44384</v>
      </c>
      <c r="E7" s="13"/>
      <c r="F7" s="13"/>
      <c r="G7" s="1">
        <f t="shared" si="0"/>
        <v>-24</v>
      </c>
      <c r="H7" s="12">
        <f t="shared" si="1"/>
        <v>-27000</v>
      </c>
    </row>
    <row r="8" spans="1:8" x14ac:dyDescent="0.3">
      <c r="A8" s="19" t="s">
        <v>83</v>
      </c>
      <c r="B8" s="12">
        <v>1190</v>
      </c>
      <c r="C8" s="13">
        <v>44408</v>
      </c>
      <c r="D8" s="13">
        <v>44384</v>
      </c>
      <c r="E8" s="13"/>
      <c r="F8" s="13"/>
      <c r="G8" s="1">
        <f t="shared" si="0"/>
        <v>-24</v>
      </c>
      <c r="H8" s="12">
        <f t="shared" si="1"/>
        <v>-28560</v>
      </c>
    </row>
    <row r="9" spans="1:8" x14ac:dyDescent="0.3">
      <c r="A9" s="19" t="s">
        <v>84</v>
      </c>
      <c r="B9" s="12">
        <v>630</v>
      </c>
      <c r="C9" s="13">
        <v>44408</v>
      </c>
      <c r="D9" s="13">
        <v>44384</v>
      </c>
      <c r="E9" s="13"/>
      <c r="F9" s="13"/>
      <c r="G9" s="1">
        <f t="shared" si="0"/>
        <v>-24</v>
      </c>
      <c r="H9" s="12">
        <f t="shared" si="1"/>
        <v>-15120</v>
      </c>
    </row>
    <row r="10" spans="1:8" x14ac:dyDescent="0.3">
      <c r="A10" s="19" t="s">
        <v>85</v>
      </c>
      <c r="B10" s="12">
        <v>11.5</v>
      </c>
      <c r="C10" s="13">
        <v>44408</v>
      </c>
      <c r="D10" s="13">
        <v>44389</v>
      </c>
      <c r="E10" s="13"/>
      <c r="F10" s="13"/>
      <c r="G10" s="1">
        <f t="shared" si="0"/>
        <v>-19</v>
      </c>
      <c r="H10" s="12">
        <f t="shared" si="1"/>
        <v>-218.5</v>
      </c>
    </row>
    <row r="11" spans="1:8" x14ac:dyDescent="0.3">
      <c r="A11" s="19" t="s">
        <v>86</v>
      </c>
      <c r="B11" s="12">
        <v>4.5</v>
      </c>
      <c r="C11" s="13">
        <v>44391</v>
      </c>
      <c r="D11" s="13">
        <v>44389</v>
      </c>
      <c r="E11" s="13"/>
      <c r="F11" s="13"/>
      <c r="G11" s="1">
        <f t="shared" si="0"/>
        <v>-2</v>
      </c>
      <c r="H11" s="12">
        <f t="shared" si="1"/>
        <v>-9</v>
      </c>
    </row>
    <row r="12" spans="1:8" x14ac:dyDescent="0.3">
      <c r="A12" s="19" t="s">
        <v>87</v>
      </c>
      <c r="B12" s="12">
        <v>650</v>
      </c>
      <c r="C12" s="13">
        <v>44398</v>
      </c>
      <c r="D12" s="13">
        <v>44389</v>
      </c>
      <c r="E12" s="13"/>
      <c r="F12" s="13"/>
      <c r="G12" s="1">
        <f t="shared" si="0"/>
        <v>-9</v>
      </c>
      <c r="H12" s="12">
        <f t="shared" si="1"/>
        <v>-5850</v>
      </c>
    </row>
    <row r="13" spans="1:8" x14ac:dyDescent="0.3">
      <c r="A13" s="19" t="s">
        <v>88</v>
      </c>
      <c r="B13" s="12">
        <v>819.67</v>
      </c>
      <c r="C13" s="13">
        <v>44391</v>
      </c>
      <c r="D13" s="13">
        <v>44389</v>
      </c>
      <c r="E13" s="13"/>
      <c r="F13" s="13"/>
      <c r="G13" s="1">
        <f t="shared" si="0"/>
        <v>-2</v>
      </c>
      <c r="H13" s="12">
        <f t="shared" si="1"/>
        <v>-1639.34</v>
      </c>
    </row>
    <row r="14" spans="1:8" x14ac:dyDescent="0.3">
      <c r="A14" s="19" t="s">
        <v>89</v>
      </c>
      <c r="B14" s="12">
        <v>1660</v>
      </c>
      <c r="C14" s="13">
        <v>44381</v>
      </c>
      <c r="D14" s="13">
        <v>44389</v>
      </c>
      <c r="E14" s="13"/>
      <c r="F14" s="13"/>
      <c r="G14" s="1">
        <f t="shared" si="0"/>
        <v>8</v>
      </c>
      <c r="H14" s="12">
        <f t="shared" si="1"/>
        <v>13280</v>
      </c>
    </row>
    <row r="15" spans="1:8" x14ac:dyDescent="0.3">
      <c r="A15" s="19" t="s">
        <v>90</v>
      </c>
      <c r="B15" s="12">
        <v>390</v>
      </c>
      <c r="C15" s="13">
        <v>44381</v>
      </c>
      <c r="D15" s="13">
        <v>44389</v>
      </c>
      <c r="E15" s="13"/>
      <c r="F15" s="13"/>
      <c r="G15" s="1">
        <f t="shared" si="0"/>
        <v>8</v>
      </c>
      <c r="H15" s="12">
        <f t="shared" si="1"/>
        <v>3120</v>
      </c>
    </row>
    <row r="16" spans="1:8" x14ac:dyDescent="0.3">
      <c r="A16" s="19" t="s">
        <v>91</v>
      </c>
      <c r="B16" s="12">
        <v>1170</v>
      </c>
      <c r="C16" s="13">
        <v>44398</v>
      </c>
      <c r="D16" s="13">
        <v>44389</v>
      </c>
      <c r="E16" s="13"/>
      <c r="F16" s="13"/>
      <c r="G16" s="1">
        <f t="shared" si="0"/>
        <v>-9</v>
      </c>
      <c r="H16" s="12">
        <f t="shared" si="1"/>
        <v>-10530</v>
      </c>
    </row>
    <row r="17" spans="1:8" x14ac:dyDescent="0.3">
      <c r="A17" s="19" t="s">
        <v>92</v>
      </c>
      <c r="B17" s="12">
        <v>64.099999999999994</v>
      </c>
      <c r="C17" s="13">
        <v>44434</v>
      </c>
      <c r="D17" s="13">
        <v>44418</v>
      </c>
      <c r="E17" s="13"/>
      <c r="F17" s="13"/>
      <c r="G17" s="1">
        <f t="shared" si="0"/>
        <v>-16</v>
      </c>
      <c r="H17" s="12">
        <f t="shared" si="1"/>
        <v>-1025.5999999999999</v>
      </c>
    </row>
    <row r="18" spans="1:8" x14ac:dyDescent="0.3">
      <c r="A18" s="19" t="s">
        <v>93</v>
      </c>
      <c r="B18" s="12">
        <v>883</v>
      </c>
      <c r="C18" s="13">
        <v>44434</v>
      </c>
      <c r="D18" s="13">
        <v>44418</v>
      </c>
      <c r="E18" s="13"/>
      <c r="F18" s="13"/>
      <c r="G18" s="1">
        <f t="shared" si="0"/>
        <v>-16</v>
      </c>
      <c r="H18" s="12">
        <f t="shared" si="1"/>
        <v>-14128</v>
      </c>
    </row>
    <row r="19" spans="1:8" x14ac:dyDescent="0.3">
      <c r="A19" s="19" t="s">
        <v>94</v>
      </c>
      <c r="B19" s="12">
        <v>1520</v>
      </c>
      <c r="C19" s="13">
        <v>44434</v>
      </c>
      <c r="D19" s="13">
        <v>44418</v>
      </c>
      <c r="E19" s="13"/>
      <c r="F19" s="13"/>
      <c r="G19" s="1">
        <f t="shared" si="0"/>
        <v>-16</v>
      </c>
      <c r="H19" s="12">
        <f t="shared" si="1"/>
        <v>-24320</v>
      </c>
    </row>
    <row r="20" spans="1:8" x14ac:dyDescent="0.3">
      <c r="A20" s="19" t="s">
        <v>95</v>
      </c>
      <c r="B20" s="12">
        <v>16.329999999999998</v>
      </c>
      <c r="C20" s="13">
        <v>44434</v>
      </c>
      <c r="D20" s="13">
        <v>44418</v>
      </c>
      <c r="E20" s="13"/>
      <c r="F20" s="13"/>
      <c r="G20" s="1">
        <f t="shared" si="0"/>
        <v>-16</v>
      </c>
      <c r="H20" s="12">
        <f t="shared" si="1"/>
        <v>-261.27999999999997</v>
      </c>
    </row>
    <row r="21" spans="1:8" x14ac:dyDescent="0.3">
      <c r="A21" s="19" t="s">
        <v>96</v>
      </c>
      <c r="B21" s="12">
        <v>299.60000000000002</v>
      </c>
      <c r="C21" s="13">
        <v>44434</v>
      </c>
      <c r="D21" s="13">
        <v>44418</v>
      </c>
      <c r="E21" s="13"/>
      <c r="F21" s="13"/>
      <c r="G21" s="1">
        <f t="shared" si="0"/>
        <v>-16</v>
      </c>
      <c r="H21" s="12">
        <f t="shared" si="1"/>
        <v>-4793.6000000000004</v>
      </c>
    </row>
    <row r="22" spans="1:8" x14ac:dyDescent="0.3">
      <c r="A22" s="19" t="s">
        <v>97</v>
      </c>
      <c r="B22" s="12">
        <v>50</v>
      </c>
      <c r="C22" s="13">
        <v>44436</v>
      </c>
      <c r="D22" s="13">
        <v>44418</v>
      </c>
      <c r="E22" s="13"/>
      <c r="F22" s="13"/>
      <c r="G22" s="1">
        <f t="shared" si="0"/>
        <v>-18</v>
      </c>
      <c r="H22" s="12">
        <f t="shared" si="1"/>
        <v>-900</v>
      </c>
    </row>
    <row r="23" spans="1:8" x14ac:dyDescent="0.3">
      <c r="A23" s="19" t="s">
        <v>98</v>
      </c>
      <c r="B23" s="12">
        <v>2150</v>
      </c>
      <c r="C23" s="13">
        <v>44434</v>
      </c>
      <c r="D23" s="13">
        <v>44418</v>
      </c>
      <c r="E23" s="13"/>
      <c r="F23" s="13"/>
      <c r="G23" s="1">
        <f t="shared" si="0"/>
        <v>-16</v>
      </c>
      <c r="H23" s="12">
        <f t="shared" si="1"/>
        <v>-34400</v>
      </c>
    </row>
    <row r="24" spans="1:8" x14ac:dyDescent="0.3">
      <c r="A24" s="19" t="s">
        <v>99</v>
      </c>
      <c r="B24" s="12">
        <v>206.6</v>
      </c>
      <c r="C24" s="13">
        <v>44450</v>
      </c>
      <c r="D24" s="13">
        <v>44426</v>
      </c>
      <c r="E24" s="13"/>
      <c r="F24" s="13"/>
      <c r="G24" s="1">
        <f t="shared" si="0"/>
        <v>-24</v>
      </c>
      <c r="H24" s="12">
        <f t="shared" si="1"/>
        <v>-4958.3999999999996</v>
      </c>
    </row>
    <row r="25" spans="1:8" x14ac:dyDescent="0.3">
      <c r="A25" s="19" t="s">
        <v>100</v>
      </c>
      <c r="B25" s="12">
        <v>525</v>
      </c>
      <c r="C25" s="13">
        <v>44454</v>
      </c>
      <c r="D25" s="13">
        <v>44426</v>
      </c>
      <c r="E25" s="13"/>
      <c r="F25" s="13"/>
      <c r="G25" s="1">
        <f t="shared" si="0"/>
        <v>-28</v>
      </c>
      <c r="H25" s="12">
        <f t="shared" si="1"/>
        <v>-14700</v>
      </c>
    </row>
    <row r="26" spans="1:8" x14ac:dyDescent="0.3">
      <c r="A26" s="19" t="s">
        <v>101</v>
      </c>
      <c r="B26" s="12">
        <v>313.95999999999998</v>
      </c>
      <c r="C26" s="13">
        <v>44454</v>
      </c>
      <c r="D26" s="13">
        <v>44426</v>
      </c>
      <c r="E26" s="13"/>
      <c r="F26" s="13"/>
      <c r="G26" s="1">
        <f t="shared" si="0"/>
        <v>-28</v>
      </c>
      <c r="H26" s="12">
        <f t="shared" si="1"/>
        <v>-8790.8799999999992</v>
      </c>
    </row>
    <row r="27" spans="1:8" x14ac:dyDescent="0.3">
      <c r="A27" s="19" t="s">
        <v>102</v>
      </c>
      <c r="B27" s="12">
        <v>61.99</v>
      </c>
      <c r="C27" s="13">
        <v>44454</v>
      </c>
      <c r="D27" s="13">
        <v>44426</v>
      </c>
      <c r="E27" s="13"/>
      <c r="F27" s="13"/>
      <c r="G27" s="1">
        <f t="shared" si="0"/>
        <v>-28</v>
      </c>
      <c r="H27" s="12">
        <f t="shared" si="1"/>
        <v>-1735.72</v>
      </c>
    </row>
    <row r="28" spans="1:8" x14ac:dyDescent="0.3">
      <c r="A28" s="19" t="s">
        <v>103</v>
      </c>
      <c r="B28" s="12">
        <v>2200</v>
      </c>
      <c r="C28" s="13">
        <v>44461</v>
      </c>
      <c r="D28" s="13">
        <v>44441</v>
      </c>
      <c r="E28" s="13"/>
      <c r="F28" s="13"/>
      <c r="G28" s="1">
        <f t="shared" si="0"/>
        <v>-20</v>
      </c>
      <c r="H28" s="12">
        <f t="shared" si="1"/>
        <v>-44000</v>
      </c>
    </row>
    <row r="29" spans="1:8" x14ac:dyDescent="0.3">
      <c r="A29" s="19" t="s">
        <v>104</v>
      </c>
      <c r="B29" s="12">
        <v>5.75</v>
      </c>
      <c r="C29" s="13">
        <v>44491</v>
      </c>
      <c r="D29" s="13">
        <v>44470</v>
      </c>
      <c r="E29" s="13"/>
      <c r="F29" s="13"/>
      <c r="G29" s="1">
        <f t="shared" si="0"/>
        <v>-21</v>
      </c>
      <c r="H29" s="12">
        <f t="shared" si="1"/>
        <v>-120.75</v>
      </c>
    </row>
    <row r="30" spans="1:8" x14ac:dyDescent="0.3">
      <c r="A30" s="19" t="s">
        <v>105</v>
      </c>
      <c r="B30" s="12">
        <v>3317.5</v>
      </c>
      <c r="C30" s="13">
        <v>44491</v>
      </c>
      <c r="D30" s="13">
        <v>44470</v>
      </c>
      <c r="E30" s="13"/>
      <c r="F30" s="13"/>
      <c r="G30" s="1">
        <f t="shared" si="0"/>
        <v>-21</v>
      </c>
      <c r="H30" s="12">
        <f t="shared" si="1"/>
        <v>-69667.5</v>
      </c>
    </row>
    <row r="31" spans="1:8" x14ac:dyDescent="0.3">
      <c r="A31" s="19" t="s">
        <v>106</v>
      </c>
      <c r="B31" s="12">
        <v>2653.6</v>
      </c>
      <c r="C31" s="13">
        <v>44491</v>
      </c>
      <c r="D31" s="13">
        <v>44470</v>
      </c>
      <c r="E31" s="13"/>
      <c r="F31" s="13"/>
      <c r="G31" s="1">
        <f t="shared" si="0"/>
        <v>-21</v>
      </c>
      <c r="H31" s="12">
        <f t="shared" si="1"/>
        <v>-55725.599999999999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Indice</vt:lpstr>
      <vt:lpstr>Trimestre 1</vt:lpstr>
      <vt:lpstr>Trimestre 2</vt:lpstr>
      <vt:lpstr>Trimestre 3</vt:lpstr>
      <vt:lpstr>Trimestre 4</vt:lpstr>
      <vt:lpstr>Indice!Area_stampa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2021-10-05T15:36:10Z</dcterms:modified>
</cp:coreProperties>
</file>